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ylee9\Desktop\AI\Code Test\Walmart Stock Pitch\"/>
    </mc:Choice>
  </mc:AlternateContent>
  <xr:revisionPtr revIDLastSave="0" documentId="13_ncr:1_{CA6CAB58-2E09-45C9-BDE1-9F96358FDB90}" xr6:coauthVersionLast="47" xr6:coauthVersionMax="47" xr10:uidLastSave="{00000000-0000-0000-0000-000000000000}"/>
  <bookViews>
    <workbookView xWindow="-110" yWindow="-110" windowWidth="19420" windowHeight="11500" tabRatio="500" activeTab="2" xr2:uid="{00000000-000D-0000-FFFF-FFFF00000000}"/>
  </bookViews>
  <sheets>
    <sheet name="Assumptions" sheetId="1" r:id="rId1"/>
    <sheet name="DCF Analysis" sheetId="2" r:id="rId2"/>
    <sheet name="Sensitivity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2" i="1" l="1"/>
  <c r="B25" i="1" s="1"/>
  <c r="B19" i="1"/>
  <c r="B12" i="1"/>
  <c r="B11" i="1"/>
  <c r="B8" i="1"/>
  <c r="B24" i="1" l="1"/>
</calcChain>
</file>

<file path=xl/sharedStrings.xml><?xml version="1.0" encoding="utf-8"?>
<sst xmlns="http://schemas.openxmlformats.org/spreadsheetml/2006/main" count="112" uniqueCount="94">
  <si>
    <t>Walmart Inc. (WMT) – DCF Model Assumptions</t>
  </si>
  <si>
    <t>Analysis Date: September 30, 2023  |  All figures in USD millions (unless noted)</t>
  </si>
  <si>
    <t>📌  COMPANY OVERVIEW</t>
  </si>
  <si>
    <t>Analysis Date</t>
  </si>
  <si>
    <t>September 30, 2023</t>
  </si>
  <si>
    <t>LTM through Q2 FY2024 (July 31, 2023)</t>
  </si>
  <si>
    <t>Share Price (USD)</t>
  </si>
  <si>
    <t>WMT closing price Sep 30, 2023</t>
  </si>
  <si>
    <t>Diluted Shares Outstanding (mm)</t>
  </si>
  <si>
    <t>Pre-split; 3-for-1 split occurred Feb 2024</t>
  </si>
  <si>
    <t>Market Capitalization ($mm)</t>
  </si>
  <si>
    <t>Total Debt ($mm)</t>
  </si>
  <si>
    <t>Long-term debt + finance leases, Q2 FY2024</t>
  </si>
  <si>
    <t>Cash &amp; Equivalents ($mm)</t>
  </si>
  <si>
    <t>Cash + short-term investments, Q2 FY2024</t>
  </si>
  <si>
    <t>Net Debt ($mm)</t>
  </si>
  <si>
    <t>Total Debt less Cash</t>
  </si>
  <si>
    <t>Enterprise Value ($mm)</t>
  </si>
  <si>
    <t>Minority Interest ($mm)</t>
  </si>
  <si>
    <t>Non-controlling interest</t>
  </si>
  <si>
    <t>📌  WACC ASSUMPTIONS</t>
  </si>
  <si>
    <t>Risk-Free Rate</t>
  </si>
  <si>
    <t>10Y US Treasury yield, Sep 30, 2023</t>
  </si>
  <si>
    <t>Equity Risk Premium</t>
  </si>
  <si>
    <t>Damodaran ERP estimate, 2023</t>
  </si>
  <si>
    <t>Levered Beta</t>
  </si>
  <si>
    <t>5Y monthly vs S&amp;P 500; defensive consumer staples</t>
  </si>
  <si>
    <t>Cost of Equity</t>
  </si>
  <si>
    <t>CAPM: Rf + β × ERP</t>
  </si>
  <si>
    <t>Pre-tax Cost of Debt</t>
  </si>
  <si>
    <t>Blended yield on WMT debt</t>
  </si>
  <si>
    <t>Tax Rate</t>
  </si>
  <si>
    <t>Effective tax rate (3-year avg)</t>
  </si>
  <si>
    <t>After-tax Cost of Debt</t>
  </si>
  <si>
    <t>Equity Weight</t>
  </si>
  <si>
    <t>Market cap / EV</t>
  </si>
  <si>
    <t>Debt Weight</t>
  </si>
  <si>
    <t>WACC</t>
  </si>
  <si>
    <t>Weighted average cost of capital</t>
  </si>
  <si>
    <t>📌  TERMINAL VALUE ASSUMPTIONS</t>
  </si>
  <si>
    <t>Terminal Growth Rate (g)</t>
  </si>
  <si>
    <t>Long-run nominal GDP growth; US inflation + real GDP</t>
  </si>
  <si>
    <t>Exit EV/EBITDA Multiple</t>
  </si>
  <si>
    <t>Based on LTM trading comps median ~12-14x</t>
  </si>
  <si>
    <t>📌  REVENUE GROWTH ASSUMPTIONS (Walmart Fiscal Year, ending Jan 31)</t>
  </si>
  <si>
    <t>FY2024E</t>
  </si>
  <si>
    <t>FY2025E</t>
  </si>
  <si>
    <t>FY2026E</t>
  </si>
  <si>
    <t>FY2027E</t>
  </si>
  <si>
    <t>FY2028E</t>
  </si>
  <si>
    <t>FY2029E</t>
  </si>
  <si>
    <t>Revenue Growth YoY (%)</t>
  </si>
  <si>
    <t>EBITDA Margin (%)</t>
  </si>
  <si>
    <t>D&amp;A ($mm)</t>
  </si>
  <si>
    <t>CapEx ($mm)</t>
  </si>
  <si>
    <t>Δ NWC as % of ΔRevenue</t>
  </si>
  <si>
    <t>KEY CONTEXT (Sep 2023): 10Y UST at 4.57% (40-yr highs), Fed Funds at 5.25-5.50%. Walmart benefiting from consumer trade-down / value perception. E-commerce +24% YoY. Sam's Club outperforming. International segment (primarily Walmex, Flipkart) driving incremental growth. Pharmacy &amp; advertising revenue (Walmart Connect) improving mix. CapEx elevated due to supply chain automation &amp; store refresh programs.</t>
  </si>
  <si>
    <t>Walmart Inc. – Discounted Cash Flow Analysis</t>
  </si>
  <si>
    <t>Figures in USD millions  |  Fiscal Year ends January 31  |  Analysis date: September 30, 2023</t>
  </si>
  <si>
    <t>LTM
(Jul 2023)</t>
  </si>
  <si>
    <t>INCOME STATEMENT</t>
  </si>
  <si>
    <t>Revenue ($mm)</t>
  </si>
  <si>
    <t xml:space="preserve">  Revenue Growth YoY</t>
  </si>
  <si>
    <t>EBITDA ($mm)</t>
  </si>
  <si>
    <t xml:space="preserve">  EBITDA Margin</t>
  </si>
  <si>
    <t>EBIT ($mm)</t>
  </si>
  <si>
    <t xml:space="preserve">  EBIT Margin</t>
  </si>
  <si>
    <t>FREE CASH FLOW TO FIRM (FCFF)</t>
  </si>
  <si>
    <t xml:space="preserve">  Less: Taxes on EBIT</t>
  </si>
  <si>
    <t>NOPAT ($mm)</t>
  </si>
  <si>
    <t xml:space="preserve">  Plus: D&amp;A ($mm)</t>
  </si>
  <si>
    <t xml:space="preserve">  Less: CapEx ($mm)</t>
  </si>
  <si>
    <t xml:space="preserve">  Less: Δ NWC ($mm)</t>
  </si>
  <si>
    <t>FCFF ($mm)</t>
  </si>
  <si>
    <t>PRESENT VALUE OF FCFF</t>
  </si>
  <si>
    <t>Discount Period (mid-year convention)</t>
  </si>
  <si>
    <t>Discount Factor (WACC = 6.85%)</t>
  </si>
  <si>
    <t>PV of FCFF ($mm)</t>
  </si>
  <si>
    <t>TERMINAL VALUE &amp; IMPLIED VALUATION</t>
  </si>
  <si>
    <t>Method 1: Gordon Growth Model  (g = 3.0%)</t>
  </si>
  <si>
    <t>Sum of PV(FCFF) ($mm)</t>
  </si>
  <si>
    <t>PV of Terminal Value – GGM ($mm)</t>
  </si>
  <si>
    <t xml:space="preserve">  Less: Net Debt ($mm)</t>
  </si>
  <si>
    <t xml:space="preserve">  Less: Minority Interest ($mm)</t>
  </si>
  <si>
    <t>Equity Value ($mm)</t>
  </si>
  <si>
    <t>Implied Share Price</t>
  </si>
  <si>
    <t>Upside / (Downside) vs $163.00</t>
  </si>
  <si>
    <t>Method 2: Exit EV/EBITDA Multiple  (13.0x FY2029E EBITDA)</t>
  </si>
  <si>
    <t>PV of Terminal Value – Exit Multiple ($mm)</t>
  </si>
  <si>
    <t>Walmart DCF – Sensitivity Analysis: Implied Share Price</t>
  </si>
  <si>
    <t>Share Price ($) implied by combinations of WACC and Terminal Growth Rate  |  GGM Method</t>
  </si>
  <si>
    <t>WACC \ Terminal g →</t>
  </si>
  <si>
    <t>Exit EV/EBITDA Multiple Sensitivity  |  FY2029E EBITDA = $50,205mm</t>
  </si>
  <si>
    <t>WACC \ EV/EBITDA 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</si>
</sst>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$#,##0.00;&quot;($&quot;#,##0.00\);\-"/>
    <numFmt numFmtId="165" formatCode="#,##0;\(#,##0\);\-"/>
    <numFmt numFmtId="166" formatCode="0.00%;\(0.00%\);\-"/>
    <numFmt numFmtId="167" formatCode="0.0\x"/>
    <numFmt numFmtId="168" formatCode="0.0%;\(0.0%\);\-"/>
    <numFmt numFmtId="169" formatCode="0.0"/>
    <numFmt numFmtId="170" formatCode="0.000"/>
  </numFmts>
  <fonts count="14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i/>
      <sz val="10"/>
      <color rgb="FF003366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sz val="9"/>
      <color rgb="FF000000"/>
      <name val="Arial"/>
      <family val="2"/>
    </font>
    <font>
      <i/>
      <sz val="9"/>
      <color rgb="FF003366"/>
      <name val="Arial"/>
      <family val="2"/>
    </font>
    <font>
      <b/>
      <sz val="13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003366"/>
      <name val="Arial"/>
      <family val="2"/>
    </font>
    <font>
      <sz val="10"/>
      <color rgb="FF375623"/>
      <name val="Arial"/>
      <family val="2"/>
    </font>
    <font>
      <sz val="10"/>
      <color rgb="FF9C000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3366"/>
        <bgColor rgb="FF333399"/>
      </patternFill>
    </fill>
    <fill>
      <patternFill patternType="solid">
        <fgColor rgb="FFF2F7FC"/>
        <bgColor rgb="FFEEF4FB"/>
      </patternFill>
    </fill>
    <fill>
      <patternFill patternType="solid">
        <fgColor rgb="FFEEF4FB"/>
        <bgColor rgb="FFF2F7FC"/>
      </patternFill>
    </fill>
    <fill>
      <patternFill patternType="solid">
        <fgColor rgb="FFE8F0FA"/>
        <bgColor rgb="FFEEF4FB"/>
      </patternFill>
    </fill>
    <fill>
      <patternFill patternType="solid">
        <fgColor rgb="FFD6E4F0"/>
        <bgColor rgb="FFE2EFDA"/>
      </patternFill>
    </fill>
    <fill>
      <patternFill patternType="solid">
        <fgColor rgb="FF336699"/>
        <bgColor rgb="FF0066CC"/>
      </patternFill>
    </fill>
    <fill>
      <patternFill patternType="solid">
        <fgColor rgb="FFE2EFDA"/>
        <bgColor rgb="FFE8F0FA"/>
      </patternFill>
    </fill>
    <fill>
      <patternFill patternType="solid">
        <fgColor rgb="FFFCE4D6"/>
        <bgColor rgb="FFE2EFDA"/>
      </patternFill>
    </fill>
  </fills>
  <borders count="2">
    <border>
      <left/>
      <right/>
      <top/>
      <bottom/>
      <diagonal/>
    </border>
    <border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7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166" fontId="5" fillId="3" borderId="1" xfId="0" applyNumberFormat="1" applyFont="1" applyFill="1" applyBorder="1" applyAlignment="1">
      <alignment horizontal="right" vertical="center"/>
    </xf>
    <xf numFmtId="2" fontId="5" fillId="3" borderId="1" xfId="0" applyNumberFormat="1" applyFont="1" applyFill="1" applyBorder="1" applyAlignment="1">
      <alignment horizontal="right" vertical="center"/>
    </xf>
    <xf numFmtId="166" fontId="4" fillId="3" borderId="1" xfId="0" applyNumberFormat="1" applyFont="1" applyFill="1" applyBorder="1" applyAlignment="1">
      <alignment horizontal="right" vertical="center"/>
    </xf>
    <xf numFmtId="167" fontId="5" fillId="3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168" fontId="5" fillId="3" borderId="1" xfId="0" applyNumberFormat="1" applyFont="1" applyFill="1" applyBorder="1" applyAlignment="1">
      <alignment horizontal="right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/>
    </xf>
    <xf numFmtId="165" fontId="5" fillId="5" borderId="1" xfId="0" applyNumberFormat="1" applyFont="1" applyFill="1" applyBorder="1" applyAlignment="1">
      <alignment horizontal="right" vertical="center"/>
    </xf>
    <xf numFmtId="165" fontId="9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/>
    </xf>
    <xf numFmtId="168" fontId="4" fillId="5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168" fontId="4" fillId="3" borderId="1" xfId="0" applyNumberFormat="1" applyFont="1" applyFill="1" applyBorder="1" applyAlignment="1">
      <alignment horizontal="right" vertical="center"/>
    </xf>
    <xf numFmtId="165" fontId="10" fillId="3" borderId="1" xfId="0" applyNumberFormat="1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left" vertical="center"/>
    </xf>
    <xf numFmtId="165" fontId="5" fillId="6" borderId="1" xfId="0" applyNumberFormat="1" applyFont="1" applyFill="1" applyBorder="1" applyAlignment="1">
      <alignment horizontal="right" vertical="center"/>
    </xf>
    <xf numFmtId="169" fontId="10" fillId="3" borderId="1" xfId="0" applyNumberFormat="1" applyFont="1" applyFill="1" applyBorder="1" applyAlignment="1">
      <alignment horizontal="right" vertical="center"/>
    </xf>
    <xf numFmtId="170" fontId="10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/>
    <xf numFmtId="165" fontId="4" fillId="3" borderId="1" xfId="0" applyNumberFormat="1" applyFont="1" applyFill="1" applyBorder="1"/>
    <xf numFmtId="0" fontId="9" fillId="6" borderId="1" xfId="0" applyFont="1" applyFill="1" applyBorder="1"/>
    <xf numFmtId="165" fontId="9" fillId="6" borderId="1" xfId="0" applyNumberFormat="1" applyFont="1" applyFill="1" applyBorder="1"/>
    <xf numFmtId="0" fontId="11" fillId="6" borderId="1" xfId="0" applyFont="1" applyFill="1" applyBorder="1"/>
    <xf numFmtId="164" fontId="11" fillId="6" borderId="1" xfId="0" applyNumberFormat="1" applyFont="1" applyFill="1" applyBorder="1"/>
    <xf numFmtId="168" fontId="9" fillId="3" borderId="1" xfId="0" applyNumberFormat="1" applyFont="1" applyFill="1" applyBorder="1"/>
    <xf numFmtId="168" fontId="3" fillId="2" borderId="1" xfId="0" applyNumberFormat="1" applyFont="1" applyFill="1" applyBorder="1" applyAlignment="1">
      <alignment horizontal="center" vertical="center" wrapText="1"/>
    </xf>
    <xf numFmtId="164" fontId="12" fillId="8" borderId="1" xfId="0" applyNumberFormat="1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164" fontId="13" fillId="9" borderId="1" xfId="0" applyNumberFormat="1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D6E4F0"/>
      <rgbColor rgb="FF808080"/>
      <rgbColor rgb="FF9999FF"/>
      <rgbColor rgb="FF993366"/>
      <rgbColor rgb="FFF2F7FC"/>
      <rgbColor rgb="FFE8F0FA"/>
      <rgbColor rgb="FF660066"/>
      <rgbColor rgb="FFFF8080"/>
      <rgbColor rgb="FF0066CC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4FB"/>
      <rgbColor rgb="FFE2EFDA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33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zoomScaleNormal="100" workbookViewId="0">
      <pane xSplit="1" ySplit="4" topLeftCell="B21" activePane="bottomRight" state="frozen"/>
      <selection pane="topRight" activeCell="B1" sqref="B1"/>
      <selection pane="bottomLeft" activeCell="A5" sqref="A5"/>
      <selection pane="bottomRight" activeCell="E27" sqref="E27"/>
    </sheetView>
  </sheetViews>
  <sheetFormatPr defaultColWidth="8.6328125" defaultRowHeight="14.5" x14ac:dyDescent="0.35"/>
  <cols>
    <col min="1" max="1" width="38" customWidth="1"/>
    <col min="2" max="2" width="17.90625" bestFit="1" customWidth="1"/>
    <col min="3" max="3" width="41.36328125" bestFit="1" customWidth="1"/>
    <col min="4" max="7" width="13" customWidth="1"/>
  </cols>
  <sheetData>
    <row r="1" spans="1:3" ht="30" customHeight="1" x14ac:dyDescent="0.35">
      <c r="A1" s="7" t="s">
        <v>0</v>
      </c>
      <c r="B1" s="7"/>
      <c r="C1" s="7"/>
    </row>
    <row r="2" spans="1:3" ht="15.75" customHeight="1" x14ac:dyDescent="0.35">
      <c r="A2" s="6" t="s">
        <v>1</v>
      </c>
      <c r="B2" s="6"/>
      <c r="C2" s="6"/>
    </row>
    <row r="4" spans="1:3" ht="18" customHeight="1" x14ac:dyDescent="0.35">
      <c r="A4" s="5" t="s">
        <v>2</v>
      </c>
      <c r="B4" s="5"/>
      <c r="C4" s="5"/>
    </row>
    <row r="5" spans="1:3" x14ac:dyDescent="0.35">
      <c r="A5" s="9" t="s">
        <v>3</v>
      </c>
      <c r="B5" s="10" t="s">
        <v>4</v>
      </c>
      <c r="C5" s="11" t="s">
        <v>5</v>
      </c>
    </row>
    <row r="6" spans="1:3" x14ac:dyDescent="0.35">
      <c r="A6" s="9" t="s">
        <v>6</v>
      </c>
      <c r="B6" s="12">
        <v>163</v>
      </c>
      <c r="C6" s="11" t="s">
        <v>7</v>
      </c>
    </row>
    <row r="7" spans="1:3" x14ac:dyDescent="0.35">
      <c r="A7" s="9" t="s">
        <v>8</v>
      </c>
      <c r="B7" s="13">
        <v>2691</v>
      </c>
      <c r="C7" s="11" t="s">
        <v>9</v>
      </c>
    </row>
    <row r="8" spans="1:3" x14ac:dyDescent="0.35">
      <c r="A8" s="9" t="s">
        <v>10</v>
      </c>
      <c r="B8" s="14">
        <f>B6*B7</f>
        <v>438633</v>
      </c>
      <c r="C8" s="11"/>
    </row>
    <row r="9" spans="1:3" x14ac:dyDescent="0.35">
      <c r="A9" s="9" t="s">
        <v>11</v>
      </c>
      <c r="B9" s="13">
        <v>56017</v>
      </c>
      <c r="C9" s="11" t="s">
        <v>12</v>
      </c>
    </row>
    <row r="10" spans="1:3" x14ac:dyDescent="0.35">
      <c r="A10" s="9" t="s">
        <v>13</v>
      </c>
      <c r="B10" s="13">
        <v>8885</v>
      </c>
      <c r="C10" s="11" t="s">
        <v>14</v>
      </c>
    </row>
    <row r="11" spans="1:3" x14ac:dyDescent="0.35">
      <c r="A11" s="9" t="s">
        <v>15</v>
      </c>
      <c r="B11" s="14">
        <f>B9-B10</f>
        <v>47132</v>
      </c>
      <c r="C11" s="11" t="s">
        <v>16</v>
      </c>
    </row>
    <row r="12" spans="1:3" x14ac:dyDescent="0.35">
      <c r="A12" s="9" t="s">
        <v>17</v>
      </c>
      <c r="B12" s="14">
        <f>B8+B11</f>
        <v>485765</v>
      </c>
      <c r="C12" s="11"/>
    </row>
    <row r="13" spans="1:3" x14ac:dyDescent="0.35">
      <c r="A13" s="9" t="s">
        <v>18</v>
      </c>
      <c r="B13" s="13">
        <v>4512</v>
      </c>
      <c r="C13" s="11" t="s">
        <v>19</v>
      </c>
    </row>
    <row r="15" spans="1:3" ht="18" customHeight="1" x14ac:dyDescent="0.35">
      <c r="A15" s="5" t="s">
        <v>20</v>
      </c>
      <c r="B15" s="5"/>
      <c r="C15" s="5"/>
    </row>
    <row r="16" spans="1:3" x14ac:dyDescent="0.35">
      <c r="A16" s="9" t="s">
        <v>21</v>
      </c>
      <c r="B16" s="15">
        <v>4.5699999999999998E-2</v>
      </c>
      <c r="C16" s="11" t="s">
        <v>22</v>
      </c>
    </row>
    <row r="17" spans="1:7" x14ac:dyDescent="0.35">
      <c r="A17" s="9" t="s">
        <v>23</v>
      </c>
      <c r="B17" s="15">
        <v>5.5E-2</v>
      </c>
      <c r="C17" s="11" t="s">
        <v>24</v>
      </c>
    </row>
    <row r="18" spans="1:7" x14ac:dyDescent="0.35">
      <c r="A18" s="9" t="s">
        <v>25</v>
      </c>
      <c r="B18" s="16">
        <v>0.5</v>
      </c>
      <c r="C18" s="11" t="s">
        <v>26</v>
      </c>
    </row>
    <row r="19" spans="1:7" x14ac:dyDescent="0.35">
      <c r="A19" s="9" t="s">
        <v>27</v>
      </c>
      <c r="B19" s="17">
        <f>B15+B16*B17</f>
        <v>2.5134999999999997E-3</v>
      </c>
      <c r="C19" s="11" t="s">
        <v>28</v>
      </c>
    </row>
    <row r="20" spans="1:7" x14ac:dyDescent="0.35">
      <c r="A20" s="9" t="s">
        <v>29</v>
      </c>
      <c r="B20" s="15">
        <v>3.5999999999999997E-2</v>
      </c>
      <c r="C20" s="11" t="s">
        <v>30</v>
      </c>
    </row>
    <row r="21" spans="1:7" x14ac:dyDescent="0.35">
      <c r="A21" s="9" t="s">
        <v>31</v>
      </c>
      <c r="B21" s="15">
        <v>0.245</v>
      </c>
      <c r="C21" s="11" t="s">
        <v>32</v>
      </c>
    </row>
    <row r="22" spans="1:7" x14ac:dyDescent="0.35">
      <c r="A22" s="9" t="s">
        <v>33</v>
      </c>
      <c r="B22" s="17">
        <f>B19*(1-B20)</f>
        <v>2.4230139999999998E-3</v>
      </c>
      <c r="C22" s="11"/>
    </row>
    <row r="23" spans="1:7" x14ac:dyDescent="0.35">
      <c r="A23" s="9" t="s">
        <v>34</v>
      </c>
      <c r="B23" s="15">
        <v>0.89600000000000002</v>
      </c>
      <c r="C23" s="11" t="s">
        <v>35</v>
      </c>
    </row>
    <row r="24" spans="1:7" x14ac:dyDescent="0.35">
      <c r="A24" s="9" t="s">
        <v>36</v>
      </c>
      <c r="B24" s="17">
        <f>1-B22</f>
        <v>0.997576986</v>
      </c>
      <c r="C24" s="11"/>
    </row>
    <row r="25" spans="1:7" x14ac:dyDescent="0.35">
      <c r="A25" s="9" t="s">
        <v>37</v>
      </c>
      <c r="B25" s="17">
        <f>B18*B22+B21*B23</f>
        <v>0.22073150699999999</v>
      </c>
      <c r="C25" s="11" t="s">
        <v>38</v>
      </c>
    </row>
    <row r="27" spans="1:7" ht="18" customHeight="1" x14ac:dyDescent="0.35">
      <c r="A27" s="5" t="s">
        <v>39</v>
      </c>
      <c r="B27" s="5"/>
      <c r="C27" s="5"/>
    </row>
    <row r="28" spans="1:7" x14ac:dyDescent="0.35">
      <c r="A28" s="9" t="s">
        <v>40</v>
      </c>
      <c r="B28" s="15">
        <v>0.03</v>
      </c>
      <c r="C28" s="11" t="s">
        <v>41</v>
      </c>
    </row>
    <row r="29" spans="1:7" x14ac:dyDescent="0.35">
      <c r="A29" s="9" t="s">
        <v>42</v>
      </c>
      <c r="B29" s="18">
        <v>13</v>
      </c>
      <c r="C29" s="11" t="s">
        <v>43</v>
      </c>
    </row>
    <row r="31" spans="1:7" ht="18" customHeight="1" x14ac:dyDescent="0.35">
      <c r="A31" s="5" t="s">
        <v>44</v>
      </c>
      <c r="B31" s="5"/>
      <c r="C31" s="5"/>
      <c r="D31" s="8"/>
      <c r="E31" s="8"/>
      <c r="F31" s="8"/>
      <c r="G31" s="8"/>
    </row>
    <row r="32" spans="1:7" x14ac:dyDescent="0.35">
      <c r="B32" s="19" t="s">
        <v>45</v>
      </c>
      <c r="C32" s="19" t="s">
        <v>46</v>
      </c>
      <c r="D32" s="19" t="s">
        <v>47</v>
      </c>
      <c r="E32" s="19" t="s">
        <v>48</v>
      </c>
      <c r="F32" s="19" t="s">
        <v>49</v>
      </c>
      <c r="G32" s="19" t="s">
        <v>50</v>
      </c>
    </row>
    <row r="33" spans="1:7" x14ac:dyDescent="0.35">
      <c r="A33" s="9" t="s">
        <v>51</v>
      </c>
      <c r="B33" s="20">
        <v>2.7E-2</v>
      </c>
      <c r="C33" s="20">
        <v>3.2000000000000001E-2</v>
      </c>
      <c r="D33" s="20">
        <v>0.03</v>
      </c>
      <c r="E33" s="20">
        <v>2.8000000000000001E-2</v>
      </c>
      <c r="F33" s="20">
        <v>2.7E-2</v>
      </c>
      <c r="G33" s="20">
        <v>2.5000000000000001E-2</v>
      </c>
    </row>
    <row r="34" spans="1:7" x14ac:dyDescent="0.35">
      <c r="A34" s="9" t="s">
        <v>52</v>
      </c>
      <c r="B34" s="20">
        <v>0.06</v>
      </c>
      <c r="C34" s="20">
        <v>6.2E-2</v>
      </c>
      <c r="D34" s="20">
        <v>6.4000000000000001E-2</v>
      </c>
      <c r="E34" s="20">
        <v>6.5000000000000002E-2</v>
      </c>
      <c r="F34" s="20">
        <v>6.6000000000000003E-2</v>
      </c>
      <c r="G34" s="20">
        <v>6.7000000000000004E-2</v>
      </c>
    </row>
    <row r="35" spans="1:7" x14ac:dyDescent="0.35">
      <c r="A35" s="9" t="s">
        <v>53</v>
      </c>
      <c r="B35" s="13">
        <v>11800</v>
      </c>
      <c r="C35" s="13">
        <v>12100</v>
      </c>
      <c r="D35" s="13">
        <v>12500</v>
      </c>
      <c r="E35" s="13">
        <v>12900</v>
      </c>
      <c r="F35" s="13">
        <v>13300</v>
      </c>
      <c r="G35" s="13">
        <v>13700</v>
      </c>
    </row>
    <row r="36" spans="1:7" x14ac:dyDescent="0.35">
      <c r="A36" s="9" t="s">
        <v>54</v>
      </c>
      <c r="B36" s="13">
        <v>17500</v>
      </c>
      <c r="C36" s="13">
        <v>18500</v>
      </c>
      <c r="D36" s="13">
        <v>19000</v>
      </c>
      <c r="E36" s="13">
        <v>19500</v>
      </c>
      <c r="F36" s="13">
        <v>20000</v>
      </c>
      <c r="G36" s="13">
        <v>20500</v>
      </c>
    </row>
    <row r="37" spans="1:7" x14ac:dyDescent="0.35">
      <c r="A37" s="9" t="s">
        <v>55</v>
      </c>
      <c r="B37" s="20">
        <v>-5.0000000000000001E-3</v>
      </c>
      <c r="C37" s="20">
        <v>-5.0000000000000001E-3</v>
      </c>
      <c r="D37" s="20">
        <v>-5.0000000000000001E-3</v>
      </c>
      <c r="E37" s="20">
        <v>-5.0000000000000001E-3</v>
      </c>
      <c r="F37" s="20">
        <v>-5.0000000000000001E-3</v>
      </c>
      <c r="G37" s="20">
        <v>-5.0000000000000001E-3</v>
      </c>
    </row>
    <row r="39" spans="1:7" ht="51.75" customHeight="1" x14ac:dyDescent="0.35">
      <c r="A39" s="4" t="s">
        <v>56</v>
      </c>
      <c r="B39" s="4"/>
      <c r="C39" s="4"/>
      <c r="D39" s="4"/>
      <c r="E39" s="4"/>
      <c r="F39" s="4"/>
      <c r="G39" s="4"/>
    </row>
  </sheetData>
  <mergeCells count="7">
    <mergeCell ref="A31:C31"/>
    <mergeCell ref="A39:G39"/>
    <mergeCell ref="A1:C1"/>
    <mergeCell ref="A2:C2"/>
    <mergeCell ref="A4:C4"/>
    <mergeCell ref="A15:C15"/>
    <mergeCell ref="A27:C27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46" sqref="D46"/>
    </sheetView>
  </sheetViews>
  <sheetFormatPr defaultColWidth="8.6328125" defaultRowHeight="14.5" x14ac:dyDescent="0.35"/>
  <cols>
    <col min="1" max="1" width="38" customWidth="1"/>
    <col min="2" max="8" width="14" customWidth="1"/>
  </cols>
  <sheetData>
    <row r="1" spans="1:8" ht="27.75" customHeight="1" x14ac:dyDescent="0.35">
      <c r="A1" s="3" t="s">
        <v>57</v>
      </c>
      <c r="B1" s="3"/>
      <c r="C1" s="3"/>
      <c r="D1" s="3"/>
      <c r="E1" s="3"/>
      <c r="F1" s="3"/>
      <c r="G1" s="3"/>
      <c r="H1" s="3"/>
    </row>
    <row r="2" spans="1:8" ht="13.5" customHeight="1" x14ac:dyDescent="0.35">
      <c r="A2" s="2" t="s">
        <v>58</v>
      </c>
      <c r="B2" s="2"/>
      <c r="C2" s="2"/>
      <c r="D2" s="2"/>
      <c r="E2" s="2"/>
      <c r="F2" s="2"/>
      <c r="G2" s="2"/>
      <c r="H2" s="2"/>
    </row>
    <row r="4" spans="1:8" ht="30" customHeight="1" x14ac:dyDescent="0.35">
      <c r="A4" s="21"/>
      <c r="B4" s="22" t="s">
        <v>59</v>
      </c>
      <c r="C4" s="22" t="s">
        <v>45</v>
      </c>
      <c r="D4" s="22" t="s">
        <v>46</v>
      </c>
      <c r="E4" s="22" t="s">
        <v>47</v>
      </c>
      <c r="F4" s="22" t="s">
        <v>48</v>
      </c>
      <c r="G4" s="22" t="s">
        <v>49</v>
      </c>
      <c r="H4" s="22" t="s">
        <v>50</v>
      </c>
    </row>
    <row r="5" spans="1:8" ht="15.75" customHeight="1" x14ac:dyDescent="0.35">
      <c r="A5" s="5" t="s">
        <v>60</v>
      </c>
      <c r="B5" s="5"/>
      <c r="C5" s="5"/>
      <c r="D5" s="5"/>
      <c r="E5" s="5"/>
      <c r="F5" s="5"/>
      <c r="G5" s="5"/>
      <c r="H5" s="5"/>
    </row>
    <row r="6" spans="1:8" ht="13.5" customHeight="1" x14ac:dyDescent="0.35">
      <c r="A6" s="23" t="s">
        <v>61</v>
      </c>
      <c r="B6" s="24">
        <v>630794</v>
      </c>
      <c r="C6" s="25">
        <v>648794</v>
      </c>
      <c r="D6" s="25">
        <v>669956</v>
      </c>
      <c r="E6" s="25">
        <v>689855</v>
      </c>
      <c r="F6" s="25">
        <v>710560</v>
      </c>
      <c r="G6" s="25">
        <v>731046</v>
      </c>
      <c r="H6" s="25">
        <v>749322</v>
      </c>
    </row>
    <row r="7" spans="1:8" x14ac:dyDescent="0.35">
      <c r="A7" s="26" t="s">
        <v>62</v>
      </c>
      <c r="B7" s="27"/>
      <c r="C7" s="27">
        <v>2.8535464826869E-2</v>
      </c>
      <c r="D7" s="27">
        <v>3.26174409751014E-2</v>
      </c>
      <c r="E7" s="27">
        <v>2.9701950575858699E-2</v>
      </c>
      <c r="F7" s="27">
        <v>3.0013553572852299E-2</v>
      </c>
      <c r="G7" s="27">
        <v>2.8830781355550599E-2</v>
      </c>
      <c r="H7" s="27">
        <v>2.49997948145535E-2</v>
      </c>
    </row>
    <row r="8" spans="1:8" x14ac:dyDescent="0.35">
      <c r="A8" s="28" t="s">
        <v>63</v>
      </c>
      <c r="B8" s="13"/>
      <c r="C8" s="13">
        <v>38928</v>
      </c>
      <c r="D8" s="13">
        <v>41537</v>
      </c>
      <c r="E8" s="13">
        <v>44151</v>
      </c>
      <c r="F8" s="13">
        <v>46186</v>
      </c>
      <c r="G8" s="13">
        <v>48249</v>
      </c>
      <c r="H8" s="13">
        <v>50205</v>
      </c>
    </row>
    <row r="9" spans="1:8" x14ac:dyDescent="0.35">
      <c r="A9" s="9" t="s">
        <v>64</v>
      </c>
      <c r="B9" s="29"/>
      <c r="C9" s="29">
        <v>6.0000554875661603E-2</v>
      </c>
      <c r="D9" s="29">
        <v>6.1999594003188302E-2</v>
      </c>
      <c r="E9" s="29">
        <v>6.4000405882395597E-2</v>
      </c>
      <c r="F9" s="29">
        <v>6.4999437063724394E-2</v>
      </c>
      <c r="G9" s="29">
        <v>6.5999950755492795E-2</v>
      </c>
      <c r="H9" s="29">
        <v>6.7000568513936598E-2</v>
      </c>
    </row>
    <row r="10" spans="1:8" x14ac:dyDescent="0.35">
      <c r="A10" s="9" t="s">
        <v>53</v>
      </c>
      <c r="B10" s="30"/>
      <c r="C10" s="30">
        <v>11800</v>
      </c>
      <c r="D10" s="30">
        <v>12100</v>
      </c>
      <c r="E10" s="30">
        <v>12500</v>
      </c>
      <c r="F10" s="30">
        <v>12900</v>
      </c>
      <c r="G10" s="30">
        <v>13300</v>
      </c>
      <c r="H10" s="30">
        <v>13700</v>
      </c>
    </row>
    <row r="11" spans="1:8" x14ac:dyDescent="0.35">
      <c r="A11" s="23" t="s">
        <v>65</v>
      </c>
      <c r="B11" s="24"/>
      <c r="C11" s="24">
        <v>27128</v>
      </c>
      <c r="D11" s="24">
        <v>29437</v>
      </c>
      <c r="E11" s="24">
        <v>31651</v>
      </c>
      <c r="F11" s="24">
        <v>33286</v>
      </c>
      <c r="G11" s="24">
        <v>34949</v>
      </c>
      <c r="H11" s="24">
        <v>36505</v>
      </c>
    </row>
    <row r="12" spans="1:8" x14ac:dyDescent="0.35">
      <c r="A12" s="9" t="s">
        <v>66</v>
      </c>
      <c r="B12" s="29"/>
      <c r="C12" s="29">
        <v>4.1812963745040801E-2</v>
      </c>
      <c r="D12" s="29">
        <v>4.3938706422511298E-2</v>
      </c>
      <c r="E12" s="29">
        <v>4.5880656079900897E-2</v>
      </c>
      <c r="F12" s="29">
        <v>4.6844742175185798E-2</v>
      </c>
      <c r="G12" s="29">
        <v>4.7806841156370503E-2</v>
      </c>
      <c r="H12" s="29">
        <v>4.8717373839284102E-2</v>
      </c>
    </row>
    <row r="14" spans="1:8" ht="15.75" customHeight="1" x14ac:dyDescent="0.35">
      <c r="A14" s="5" t="s">
        <v>67</v>
      </c>
      <c r="B14" s="5"/>
      <c r="C14" s="5"/>
      <c r="D14" s="5"/>
      <c r="E14" s="5"/>
      <c r="F14" s="5"/>
      <c r="G14" s="5"/>
      <c r="H14" s="5"/>
    </row>
    <row r="15" spans="1:8" x14ac:dyDescent="0.35">
      <c r="A15" s="9" t="s">
        <v>65</v>
      </c>
      <c r="B15" s="30"/>
      <c r="C15" s="30">
        <v>27128</v>
      </c>
      <c r="D15" s="30">
        <v>29437</v>
      </c>
      <c r="E15" s="30">
        <v>31651</v>
      </c>
      <c r="F15" s="30">
        <v>33286</v>
      </c>
      <c r="G15" s="30">
        <v>34949</v>
      </c>
      <c r="H15" s="30">
        <v>36505</v>
      </c>
    </row>
    <row r="16" spans="1:8" x14ac:dyDescent="0.35">
      <c r="A16" s="9" t="s">
        <v>68</v>
      </c>
      <c r="B16" s="30"/>
      <c r="C16" s="30">
        <v>6646</v>
      </c>
      <c r="D16" s="30">
        <v>7212</v>
      </c>
      <c r="E16" s="30">
        <v>7754</v>
      </c>
      <c r="F16" s="30">
        <v>8155</v>
      </c>
      <c r="G16" s="30">
        <v>8563</v>
      </c>
      <c r="H16" s="30">
        <v>8944</v>
      </c>
    </row>
    <row r="17" spans="1:8" x14ac:dyDescent="0.35">
      <c r="A17" s="23" t="s">
        <v>69</v>
      </c>
      <c r="B17" s="24"/>
      <c r="C17" s="24">
        <v>20482</v>
      </c>
      <c r="D17" s="24">
        <v>22225</v>
      </c>
      <c r="E17" s="24">
        <v>23897</v>
      </c>
      <c r="F17" s="24">
        <v>25131</v>
      </c>
      <c r="G17" s="24">
        <v>26386</v>
      </c>
      <c r="H17" s="24">
        <v>27561</v>
      </c>
    </row>
    <row r="18" spans="1:8" x14ac:dyDescent="0.35">
      <c r="A18" s="9" t="s">
        <v>70</v>
      </c>
      <c r="B18" s="30"/>
      <c r="C18" s="30">
        <v>11800</v>
      </c>
      <c r="D18" s="30">
        <v>12100</v>
      </c>
      <c r="E18" s="30">
        <v>12500</v>
      </c>
      <c r="F18" s="30">
        <v>12900</v>
      </c>
      <c r="G18" s="30">
        <v>13300</v>
      </c>
      <c r="H18" s="30">
        <v>13700</v>
      </c>
    </row>
    <row r="19" spans="1:8" x14ac:dyDescent="0.35">
      <c r="A19" s="9" t="s">
        <v>71</v>
      </c>
      <c r="B19" s="30"/>
      <c r="C19" s="30">
        <v>-17500</v>
      </c>
      <c r="D19" s="30">
        <v>-18500</v>
      </c>
      <c r="E19" s="30">
        <v>-19000</v>
      </c>
      <c r="F19" s="30">
        <v>-19500</v>
      </c>
      <c r="G19" s="30">
        <v>-20000</v>
      </c>
      <c r="H19" s="30">
        <v>-20500</v>
      </c>
    </row>
    <row r="20" spans="1:8" x14ac:dyDescent="0.35">
      <c r="A20" s="9" t="s">
        <v>72</v>
      </c>
      <c r="B20" s="30"/>
      <c r="C20" s="30">
        <v>-90</v>
      </c>
      <c r="D20" s="30">
        <v>-106</v>
      </c>
      <c r="E20" s="30">
        <v>-99</v>
      </c>
      <c r="F20" s="30">
        <v>-104</v>
      </c>
      <c r="G20" s="30">
        <v>-102</v>
      </c>
      <c r="H20" s="30">
        <v>-91</v>
      </c>
    </row>
    <row r="21" spans="1:8" x14ac:dyDescent="0.35">
      <c r="A21" s="31" t="s">
        <v>73</v>
      </c>
      <c r="B21" s="32"/>
      <c r="C21" s="32">
        <v>14872</v>
      </c>
      <c r="D21" s="32">
        <v>15931</v>
      </c>
      <c r="E21" s="32">
        <v>17496</v>
      </c>
      <c r="F21" s="32">
        <v>18635</v>
      </c>
      <c r="G21" s="32">
        <v>19788</v>
      </c>
      <c r="H21" s="32">
        <v>20852</v>
      </c>
    </row>
    <row r="23" spans="1:8" ht="15.75" customHeight="1" x14ac:dyDescent="0.35">
      <c r="A23" s="5" t="s">
        <v>74</v>
      </c>
      <c r="B23" s="5"/>
      <c r="C23" s="5"/>
      <c r="D23" s="5"/>
      <c r="E23" s="5"/>
      <c r="F23" s="5"/>
      <c r="G23" s="5"/>
      <c r="H23" s="5"/>
    </row>
    <row r="24" spans="1:8" x14ac:dyDescent="0.35">
      <c r="A24" s="9" t="s">
        <v>75</v>
      </c>
      <c r="B24" s="33"/>
      <c r="C24" s="33">
        <v>0.5</v>
      </c>
      <c r="D24" s="33">
        <v>1.5</v>
      </c>
      <c r="E24" s="33">
        <v>2.5</v>
      </c>
      <c r="F24" s="33">
        <v>3.5</v>
      </c>
      <c r="G24" s="33">
        <v>4.5</v>
      </c>
      <c r="H24" s="33">
        <v>5.5</v>
      </c>
    </row>
    <row r="25" spans="1:8" x14ac:dyDescent="0.35">
      <c r="A25" s="9" t="s">
        <v>76</v>
      </c>
      <c r="B25" s="34"/>
      <c r="C25" s="34">
        <v>0.96741500000000002</v>
      </c>
      <c r="D25" s="34">
        <v>0.90539499999999995</v>
      </c>
      <c r="E25" s="34">
        <v>0.84735199999999999</v>
      </c>
      <c r="F25" s="34">
        <v>0.79302899999999998</v>
      </c>
      <c r="G25" s="34">
        <v>0.74218899999999999</v>
      </c>
      <c r="H25" s="34">
        <v>0.69460900000000003</v>
      </c>
    </row>
    <row r="26" spans="1:8" x14ac:dyDescent="0.35">
      <c r="A26" s="31" t="s">
        <v>77</v>
      </c>
      <c r="B26" s="32"/>
      <c r="C26" s="32">
        <v>14387</v>
      </c>
      <c r="D26" s="32">
        <v>14424</v>
      </c>
      <c r="E26" s="32">
        <v>14825</v>
      </c>
      <c r="F26" s="32">
        <v>14778</v>
      </c>
      <c r="G26" s="32">
        <v>14686</v>
      </c>
      <c r="H26" s="32">
        <v>14484</v>
      </c>
    </row>
    <row r="28" spans="1:8" ht="15.75" customHeight="1" x14ac:dyDescent="0.35">
      <c r="A28" s="5" t="s">
        <v>78</v>
      </c>
      <c r="B28" s="5"/>
      <c r="C28" s="5"/>
      <c r="D28" s="5"/>
      <c r="E28" s="5"/>
      <c r="F28" s="5"/>
      <c r="G28" s="5"/>
      <c r="H28" s="5"/>
    </row>
    <row r="29" spans="1:8" x14ac:dyDescent="0.35">
      <c r="A29" s="1" t="s">
        <v>79</v>
      </c>
      <c r="B29" s="1"/>
      <c r="C29" s="1"/>
      <c r="D29" s="1"/>
    </row>
    <row r="30" spans="1:8" x14ac:dyDescent="0.35">
      <c r="A30" s="35" t="s">
        <v>80</v>
      </c>
      <c r="B30" s="36">
        <v>87584</v>
      </c>
    </row>
    <row r="31" spans="1:8" x14ac:dyDescent="0.35">
      <c r="A31" s="35" t="s">
        <v>81</v>
      </c>
      <c r="B31" s="36">
        <v>387494</v>
      </c>
    </row>
    <row r="32" spans="1:8" x14ac:dyDescent="0.35">
      <c r="A32" s="37" t="s">
        <v>17</v>
      </c>
      <c r="B32" s="38">
        <v>475078</v>
      </c>
    </row>
    <row r="33" spans="1:4" x14ac:dyDescent="0.35">
      <c r="A33" s="35" t="s">
        <v>82</v>
      </c>
      <c r="B33" s="36">
        <v>-50913</v>
      </c>
    </row>
    <row r="34" spans="1:4" x14ac:dyDescent="0.35">
      <c r="A34" s="35" t="s">
        <v>83</v>
      </c>
      <c r="B34" s="36">
        <v>-4512</v>
      </c>
    </row>
    <row r="35" spans="1:4" x14ac:dyDescent="0.35">
      <c r="A35" s="37" t="s">
        <v>84</v>
      </c>
      <c r="B35" s="38">
        <v>419653</v>
      </c>
    </row>
    <row r="36" spans="1:4" x14ac:dyDescent="0.35">
      <c r="A36" s="35" t="s">
        <v>8</v>
      </c>
      <c r="B36" s="36">
        <v>2691</v>
      </c>
    </row>
    <row r="37" spans="1:4" x14ac:dyDescent="0.35">
      <c r="A37" s="39" t="s">
        <v>85</v>
      </c>
      <c r="B37" s="40">
        <v>155.94999999999999</v>
      </c>
    </row>
    <row r="38" spans="1:4" x14ac:dyDescent="0.35">
      <c r="A38" s="35" t="s">
        <v>86</v>
      </c>
      <c r="B38" s="41">
        <v>-4.3251533742331399E-2</v>
      </c>
    </row>
    <row r="40" spans="1:4" x14ac:dyDescent="0.35">
      <c r="A40" s="1" t="s">
        <v>87</v>
      </c>
      <c r="B40" s="1"/>
      <c r="C40" s="1"/>
      <c r="D40" s="1"/>
    </row>
    <row r="41" spans="1:4" x14ac:dyDescent="0.35">
      <c r="A41" s="35" t="s">
        <v>80</v>
      </c>
      <c r="B41" s="36">
        <v>87584</v>
      </c>
    </row>
    <row r="42" spans="1:4" x14ac:dyDescent="0.35">
      <c r="A42" s="35" t="s">
        <v>88</v>
      </c>
      <c r="B42" s="36">
        <v>453347</v>
      </c>
    </row>
    <row r="43" spans="1:4" x14ac:dyDescent="0.35">
      <c r="A43" s="37" t="s">
        <v>17</v>
      </c>
      <c r="B43" s="38">
        <v>540931</v>
      </c>
    </row>
    <row r="44" spans="1:4" x14ac:dyDescent="0.35">
      <c r="A44" s="35" t="s">
        <v>82</v>
      </c>
      <c r="B44" s="36">
        <v>-50913</v>
      </c>
    </row>
    <row r="45" spans="1:4" x14ac:dyDescent="0.35">
      <c r="A45" s="35" t="s">
        <v>83</v>
      </c>
      <c r="B45" s="36">
        <v>-4512</v>
      </c>
    </row>
    <row r="46" spans="1:4" x14ac:dyDescent="0.35">
      <c r="A46" s="37" t="s">
        <v>84</v>
      </c>
      <c r="B46" s="38">
        <v>485506</v>
      </c>
    </row>
    <row r="47" spans="1:4" x14ac:dyDescent="0.35">
      <c r="A47" s="35" t="s">
        <v>8</v>
      </c>
      <c r="B47" s="36">
        <v>2691</v>
      </c>
    </row>
    <row r="48" spans="1:4" x14ac:dyDescent="0.35">
      <c r="A48" s="39" t="s">
        <v>85</v>
      </c>
      <c r="B48" s="40">
        <v>180.42</v>
      </c>
    </row>
    <row r="49" spans="1:2" x14ac:dyDescent="0.35">
      <c r="A49" s="35" t="s">
        <v>86</v>
      </c>
      <c r="B49" s="41">
        <v>0.106871165644172</v>
      </c>
    </row>
  </sheetData>
  <mergeCells count="8">
    <mergeCell ref="A28:H28"/>
    <mergeCell ref="A29:D29"/>
    <mergeCell ref="A40:D40"/>
    <mergeCell ref="A1:H1"/>
    <mergeCell ref="A2:H2"/>
    <mergeCell ref="A5:H5"/>
    <mergeCell ref="A14:H14"/>
    <mergeCell ref="A23:H23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7" sqref="F7"/>
    </sheetView>
  </sheetViews>
  <sheetFormatPr defaultColWidth="8.6328125" defaultRowHeight="14.5" x14ac:dyDescent="0.35"/>
  <cols>
    <col min="1" max="1" width="22" customWidth="1"/>
    <col min="2" max="8" width="13" customWidth="1"/>
  </cols>
  <sheetData>
    <row r="1" spans="1:8" ht="16.149999999999999" customHeight="1" x14ac:dyDescent="0.35">
      <c r="A1" s="3" t="s">
        <v>89</v>
      </c>
      <c r="B1" s="3"/>
      <c r="C1" s="3"/>
      <c r="D1" s="3"/>
      <c r="E1" s="3"/>
      <c r="F1" s="3"/>
      <c r="G1" s="3"/>
      <c r="H1" s="3"/>
    </row>
    <row r="2" spans="1:8" ht="15" customHeight="1" x14ac:dyDescent="0.35">
      <c r="A2" s="2" t="s">
        <v>90</v>
      </c>
      <c r="B2" s="2"/>
      <c r="C2" s="2"/>
      <c r="D2" s="2"/>
      <c r="E2" s="2"/>
      <c r="F2" s="2"/>
      <c r="G2" s="2"/>
      <c r="H2" s="2"/>
    </row>
    <row r="4" spans="1:8" x14ac:dyDescent="0.35">
      <c r="A4" s="22" t="s">
        <v>91</v>
      </c>
      <c r="B4" s="42">
        <v>0.02</v>
      </c>
      <c r="C4" s="42">
        <v>2.5000000000000001E-2</v>
      </c>
      <c r="D4" s="42">
        <v>0.03</v>
      </c>
      <c r="E4" s="42">
        <v>3.5000000000000003E-2</v>
      </c>
      <c r="F4" s="42">
        <v>0.04</v>
      </c>
    </row>
    <row r="5" spans="1:8" x14ac:dyDescent="0.35">
      <c r="A5" s="42">
        <v>5.5E-2</v>
      </c>
      <c r="B5" s="43">
        <v>180.17</v>
      </c>
      <c r="C5" s="43">
        <v>209.17</v>
      </c>
      <c r="D5" s="43">
        <v>249.77</v>
      </c>
      <c r="E5" s="43">
        <v>310.66000000000003</v>
      </c>
      <c r="F5" s="43">
        <v>412.16</v>
      </c>
    </row>
    <row r="6" spans="1:8" x14ac:dyDescent="0.35">
      <c r="A6" s="42">
        <v>0.06</v>
      </c>
      <c r="B6" s="44">
        <v>155.36000000000001</v>
      </c>
      <c r="C6" s="44">
        <v>176.66</v>
      </c>
      <c r="D6" s="43">
        <v>205.04</v>
      </c>
      <c r="E6" s="43">
        <v>244.79</v>
      </c>
      <c r="F6" s="43">
        <v>304.39999999999998</v>
      </c>
    </row>
    <row r="7" spans="1:8" x14ac:dyDescent="0.35">
      <c r="A7" s="42">
        <v>6.5000000000000002E-2</v>
      </c>
      <c r="B7" s="45">
        <v>136.16999999999999</v>
      </c>
      <c r="C7" s="44">
        <v>152.38999999999999</v>
      </c>
      <c r="D7" s="44">
        <v>173.23</v>
      </c>
      <c r="E7" s="43">
        <v>201.02</v>
      </c>
      <c r="F7" s="43">
        <v>239.93</v>
      </c>
    </row>
    <row r="8" spans="1:8" x14ac:dyDescent="0.35">
      <c r="A8" s="42">
        <v>7.0000000000000007E-2</v>
      </c>
      <c r="B8" s="45">
        <v>120.91</v>
      </c>
      <c r="C8" s="45">
        <v>133.61000000000001</v>
      </c>
      <c r="D8" s="44">
        <v>149.47999999999999</v>
      </c>
      <c r="E8" s="44">
        <v>169.89</v>
      </c>
      <c r="F8" s="43">
        <v>197.11</v>
      </c>
    </row>
    <row r="9" spans="1:8" x14ac:dyDescent="0.35">
      <c r="A9" s="42">
        <v>7.4999999999999997E-2</v>
      </c>
      <c r="B9" s="45">
        <v>108.49</v>
      </c>
      <c r="C9" s="45">
        <v>118.67</v>
      </c>
      <c r="D9" s="45">
        <v>131.11000000000001</v>
      </c>
      <c r="E9" s="45">
        <v>146.65</v>
      </c>
      <c r="F9" s="44">
        <v>166.64</v>
      </c>
    </row>
    <row r="10" spans="1:8" x14ac:dyDescent="0.35">
      <c r="A10" s="42">
        <v>0.08</v>
      </c>
      <c r="B10" s="45">
        <v>98.22</v>
      </c>
      <c r="C10" s="45">
        <v>106.52</v>
      </c>
      <c r="D10" s="45">
        <v>116.49</v>
      </c>
      <c r="E10" s="45">
        <v>128.66999999999999</v>
      </c>
      <c r="F10" s="45">
        <v>143.88999999999999</v>
      </c>
    </row>
    <row r="11" spans="1:8" x14ac:dyDescent="0.35">
      <c r="A11" s="42">
        <v>8.5000000000000006E-2</v>
      </c>
      <c r="B11" s="45">
        <v>89.59</v>
      </c>
      <c r="C11" s="45">
        <v>96.47</v>
      </c>
      <c r="D11" s="45">
        <v>104.6</v>
      </c>
      <c r="E11" s="45">
        <v>114.36</v>
      </c>
      <c r="F11" s="45">
        <v>126.29</v>
      </c>
    </row>
    <row r="14" spans="1:8" x14ac:dyDescent="0.35">
      <c r="A14" s="1" t="s">
        <v>92</v>
      </c>
      <c r="B14" s="1"/>
      <c r="C14" s="1"/>
      <c r="D14" s="1"/>
      <c r="E14" s="1"/>
      <c r="F14" s="1"/>
      <c r="G14" s="1"/>
      <c r="H14" s="1"/>
    </row>
    <row r="15" spans="1:8" x14ac:dyDescent="0.35">
      <c r="A15" s="22" t="s">
        <v>93</v>
      </c>
      <c r="B15" s="46">
        <v>10</v>
      </c>
      <c r="C15" s="46">
        <v>11</v>
      </c>
      <c r="D15" s="46">
        <v>12</v>
      </c>
      <c r="E15" s="46">
        <v>13</v>
      </c>
      <c r="F15" s="46">
        <v>14</v>
      </c>
      <c r="G15" s="46">
        <v>15</v>
      </c>
      <c r="H15" s="46">
        <v>16</v>
      </c>
    </row>
    <row r="16" spans="1:8" x14ac:dyDescent="0.35">
      <c r="A16" s="42">
        <v>5.5E-2</v>
      </c>
      <c r="B16" s="44">
        <v>150.93</v>
      </c>
      <c r="C16" s="44">
        <v>164.83</v>
      </c>
      <c r="D16" s="44">
        <v>178.72</v>
      </c>
      <c r="E16" s="43">
        <v>192.62</v>
      </c>
      <c r="F16" s="43">
        <v>206.52</v>
      </c>
      <c r="G16" s="43">
        <v>220.42</v>
      </c>
      <c r="H16" s="43">
        <v>234.31</v>
      </c>
    </row>
    <row r="17" spans="1:8" x14ac:dyDescent="0.35">
      <c r="A17" s="42">
        <v>0.06</v>
      </c>
      <c r="B17" s="44">
        <v>147.36000000000001</v>
      </c>
      <c r="C17" s="44">
        <v>160.9</v>
      </c>
      <c r="D17" s="44">
        <v>174.44</v>
      </c>
      <c r="E17" s="43">
        <v>187.98</v>
      </c>
      <c r="F17" s="43">
        <v>201.52</v>
      </c>
      <c r="G17" s="43">
        <v>215.07</v>
      </c>
      <c r="H17" s="43">
        <v>228.61</v>
      </c>
    </row>
    <row r="18" spans="1:8" x14ac:dyDescent="0.35">
      <c r="A18" s="42">
        <v>6.5000000000000002E-2</v>
      </c>
      <c r="B18" s="45">
        <v>143.9</v>
      </c>
      <c r="C18" s="44">
        <v>157.1</v>
      </c>
      <c r="D18" s="44">
        <v>170.29</v>
      </c>
      <c r="E18" s="43">
        <v>183.49</v>
      </c>
      <c r="F18" s="43">
        <v>196.68</v>
      </c>
      <c r="G18" s="43">
        <v>209.88</v>
      </c>
      <c r="H18" s="43">
        <v>223.07</v>
      </c>
    </row>
    <row r="19" spans="1:8" x14ac:dyDescent="0.35">
      <c r="A19" s="42">
        <v>7.0000000000000007E-2</v>
      </c>
      <c r="B19" s="45">
        <v>140.55000000000001</v>
      </c>
      <c r="C19" s="44">
        <v>153.4</v>
      </c>
      <c r="D19" s="44">
        <v>166.26</v>
      </c>
      <c r="E19" s="44">
        <v>179.12</v>
      </c>
      <c r="F19" s="43">
        <v>191.98</v>
      </c>
      <c r="G19" s="43">
        <v>204.84</v>
      </c>
      <c r="H19" s="43">
        <v>217.7</v>
      </c>
    </row>
    <row r="20" spans="1:8" x14ac:dyDescent="0.35">
      <c r="A20" s="42">
        <v>7.4999999999999997E-2</v>
      </c>
      <c r="B20" s="45">
        <v>137.29</v>
      </c>
      <c r="C20" s="44">
        <v>149.82</v>
      </c>
      <c r="D20" s="44">
        <v>162.36000000000001</v>
      </c>
      <c r="E20" s="44">
        <v>174.89</v>
      </c>
      <c r="F20" s="43">
        <v>187.43</v>
      </c>
      <c r="G20" s="43">
        <v>199.96</v>
      </c>
      <c r="H20" s="43">
        <v>212.49</v>
      </c>
    </row>
    <row r="21" spans="1:8" x14ac:dyDescent="0.35">
      <c r="A21" s="42">
        <v>0.08</v>
      </c>
      <c r="B21" s="45">
        <v>134.13</v>
      </c>
      <c r="C21" s="45">
        <v>146.35</v>
      </c>
      <c r="D21" s="44">
        <v>158.57</v>
      </c>
      <c r="E21" s="44">
        <v>170.79</v>
      </c>
      <c r="F21" s="43">
        <v>183</v>
      </c>
      <c r="G21" s="43">
        <v>195.22</v>
      </c>
      <c r="H21" s="43">
        <v>207.44</v>
      </c>
    </row>
    <row r="22" spans="1:8" x14ac:dyDescent="0.35">
      <c r="A22" s="42">
        <v>8.5000000000000006E-2</v>
      </c>
      <c r="B22" s="45">
        <v>131.07</v>
      </c>
      <c r="C22" s="45">
        <v>142.97999999999999</v>
      </c>
      <c r="D22" s="44">
        <v>154.88999999999999</v>
      </c>
      <c r="E22" s="44">
        <v>166.8</v>
      </c>
      <c r="F22" s="44">
        <v>178.71</v>
      </c>
      <c r="G22" s="43">
        <v>190.62</v>
      </c>
      <c r="H22" s="43">
        <v>202.54</v>
      </c>
    </row>
  </sheetData>
  <mergeCells count="3">
    <mergeCell ref="A1:H1"/>
    <mergeCell ref="A2:H2"/>
    <mergeCell ref="A14:H14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Assumptions</vt:lpstr>
      <vt:lpstr>DCF Analysis</vt:lpstr>
      <vt:lpstr>Sensitivity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Young Lee</cp:lastModifiedBy>
  <cp:revision>0</cp:revision>
  <dcterms:created xsi:type="dcterms:W3CDTF">2026-04-02T12:44:20Z</dcterms:created>
  <dcterms:modified xsi:type="dcterms:W3CDTF">2026-04-02T13:05:43Z</dcterms:modified>
  <dc:language>en-US</dc:language>
</cp:coreProperties>
</file>